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520" windowHeight="12510"/>
  </bookViews>
  <sheets>
    <sheet name="2018" sheetId="2" r:id="rId1"/>
    <sheet name="výhled 2019_2020" sheetId="1" r:id="rId2"/>
  </sheets>
  <calcPr calcId="145621"/>
</workbook>
</file>

<file path=xl/calcChain.xml><?xml version="1.0" encoding="utf-8"?>
<calcChain xmlns="http://schemas.openxmlformats.org/spreadsheetml/2006/main">
  <c r="E36" i="2" l="1"/>
  <c r="D36" i="2"/>
  <c r="C36" i="2"/>
  <c r="E35" i="2"/>
  <c r="D35" i="2"/>
  <c r="C35" i="2"/>
  <c r="E33" i="2"/>
  <c r="E37" i="2" s="1"/>
  <c r="C33" i="2"/>
  <c r="C37" i="2" s="1"/>
  <c r="E32" i="2"/>
  <c r="D32" i="2"/>
  <c r="C32" i="2"/>
  <c r="E27" i="2"/>
  <c r="E38" i="2" s="1"/>
  <c r="D18" i="2"/>
  <c r="D27" i="2" s="1"/>
  <c r="C18" i="2"/>
  <c r="C27" i="2" s="1"/>
  <c r="C38" i="2" s="1"/>
  <c r="D15" i="2"/>
  <c r="E12" i="2"/>
  <c r="E15" i="2" s="1"/>
  <c r="E40" i="2" s="1"/>
  <c r="D12" i="2"/>
  <c r="C12" i="2"/>
  <c r="C15" i="2" s="1"/>
  <c r="C40" i="2" s="1"/>
  <c r="C12" i="1"/>
  <c r="D12" i="1"/>
  <c r="E12" i="1"/>
  <c r="C15" i="1"/>
  <c r="D15" i="1"/>
  <c r="D16" i="1" s="1"/>
  <c r="E15" i="1"/>
  <c r="C16" i="1"/>
  <c r="E16" i="1"/>
  <c r="D17" i="1"/>
  <c r="E17" i="1"/>
  <c r="E25" i="1" s="1"/>
  <c r="E29" i="1" s="1"/>
  <c r="E30" i="1" s="1"/>
  <c r="D24" i="1"/>
  <c r="C25" i="1"/>
  <c r="C26" i="1"/>
  <c r="D26" i="1"/>
  <c r="E26" i="1"/>
  <c r="C27" i="1"/>
  <c r="D27" i="1"/>
  <c r="D28" i="1" s="1"/>
  <c r="E27" i="1"/>
  <c r="C28" i="1"/>
  <c r="C29" i="1" s="1"/>
  <c r="E28" i="1"/>
  <c r="D33" i="2" l="1"/>
  <c r="D37" i="2" s="1"/>
  <c r="D38" i="2" s="1"/>
  <c r="D40" i="2" s="1"/>
  <c r="C30" i="1"/>
  <c r="D25" i="1"/>
  <c r="D29" i="1" s="1"/>
  <c r="D30" i="1" s="1"/>
</calcChain>
</file>

<file path=xl/sharedStrings.xml><?xml version="1.0" encoding="utf-8"?>
<sst xmlns="http://schemas.openxmlformats.org/spreadsheetml/2006/main" count="87" uniqueCount="53">
  <si>
    <t>rozpočet celkem / HV</t>
  </si>
  <si>
    <t>Náklady CELKEM</t>
  </si>
  <si>
    <t>5..</t>
  </si>
  <si>
    <t>Náklady MŠMT a dotační tituly</t>
  </si>
  <si>
    <t>xxx</t>
  </si>
  <si>
    <t>náklady z dotací a grantů</t>
  </si>
  <si>
    <t>501-599</t>
  </si>
  <si>
    <t>náklady z dotací MŠMT</t>
  </si>
  <si>
    <t>Náklady vlastní činnosti</t>
  </si>
  <si>
    <t>DDHM 3000,- - 40 000,-</t>
  </si>
  <si>
    <t>odpisy</t>
  </si>
  <si>
    <t>pojištění</t>
  </si>
  <si>
    <t xml:space="preserve">služby </t>
  </si>
  <si>
    <t>cestovné</t>
  </si>
  <si>
    <t>opravy a udržování</t>
  </si>
  <si>
    <t>energie</t>
  </si>
  <si>
    <t>materiálnové náklady včetně potravin</t>
  </si>
  <si>
    <t>Výnosy CELKEM</t>
  </si>
  <si>
    <t>6..</t>
  </si>
  <si>
    <t>Výnosy MŠMT a dotační tituly</t>
  </si>
  <si>
    <t>dotace a granty</t>
  </si>
  <si>
    <t>dotace MŠMT</t>
  </si>
  <si>
    <t>Výnosy vlastní činnosti</t>
  </si>
  <si>
    <t>zapojení fondů PO</t>
  </si>
  <si>
    <t>stravné</t>
  </si>
  <si>
    <t>školné</t>
  </si>
  <si>
    <t xml:space="preserve">příspěvek na provoz </t>
  </si>
  <si>
    <t>položky hl. knihy:</t>
  </si>
  <si>
    <t>SU/AU</t>
  </si>
  <si>
    <t>Střednědobý výhled příspvěvkové organizace</t>
  </si>
  <si>
    <t>Střednědobý výhled rozpočtu (plán nákladů a výnosů v tis. Kč)</t>
  </si>
  <si>
    <t>IČ:75026473</t>
  </si>
  <si>
    <t>Základní škola a Mateřská škola Ropice, příspěvková organizace</t>
  </si>
  <si>
    <t>Rozpočet příspvěvkové organizace</t>
  </si>
  <si>
    <t>finanční plán 2017</t>
  </si>
  <si>
    <t>předpoklad 2017</t>
  </si>
  <si>
    <t>ZVEŘEJNĚNÍ ROZPOČTU PŘÍSPĚVKOVÉ ORGANIZACE
podle § 28a odst. 4 zákona č. 250/2000 Sb., o rozpočtových pravidlech územních rozpočtů, ve znění pozdějších předpisů</t>
  </si>
  <si>
    <t>Výnosy</t>
  </si>
  <si>
    <t>6…</t>
  </si>
  <si>
    <t>Dotace MŠMT</t>
  </si>
  <si>
    <t>Dotace a granty</t>
  </si>
  <si>
    <t>Náklady</t>
  </si>
  <si>
    <t>potraviny (hrazeno s výnosů za stravné)</t>
  </si>
  <si>
    <t>materiálnové náklady bez potravin</t>
  </si>
  <si>
    <t>500-518</t>
  </si>
  <si>
    <t>ONIV - závazný ukazatel</t>
  </si>
  <si>
    <t xml:space="preserve">mzdové náklady </t>
  </si>
  <si>
    <t xml:space="preserve">sociální náklady </t>
  </si>
  <si>
    <t>fond kulturních a soc.potřeb</t>
  </si>
  <si>
    <t>Náklady z dotací MŠMT</t>
  </si>
  <si>
    <t>mat.náklady a služby - šabloy</t>
  </si>
  <si>
    <t>mzdové náklady</t>
  </si>
  <si>
    <t>Náklady z dotací a grantů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</si>
</sst>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_K_č"/>
  </numFmts>
  <fonts count="11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166">
    <xf numFmtId="0" fontId="0" fillId="0" borderId="0" xfId="0"/>
    <xf numFmtId="164" fontId="0" fillId="0" borderId="0" xfId="0" applyNumberFormat="1"/>
    <xf numFmtId="0" fontId="0" fillId="2" borderId="0" xfId="0" applyFill="1"/>
    <xf numFmtId="0" fontId="1" fillId="0" borderId="0" xfId="0" applyFont="1"/>
    <xf numFmtId="165" fontId="2" fillId="3" borderId="1" xfId="0" applyNumberFormat="1" applyFont="1" applyFill="1" applyBorder="1"/>
    <xf numFmtId="165" fontId="2" fillId="3" borderId="2" xfId="0" applyNumberFormat="1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165" fontId="4" fillId="4" borderId="5" xfId="0" applyNumberFormat="1" applyFont="1" applyFill="1" applyBorder="1"/>
    <xf numFmtId="165" fontId="4" fillId="4" borderId="6" xfId="0" applyNumberFormat="1" applyFont="1" applyFill="1" applyBorder="1"/>
    <xf numFmtId="0" fontId="4" fillId="4" borderId="7" xfId="0" applyFont="1" applyFill="1" applyBorder="1"/>
    <xf numFmtId="0" fontId="4" fillId="4" borderId="8" xfId="0" applyFont="1" applyFill="1" applyBorder="1" applyAlignment="1">
      <alignment horizontal="center"/>
    </xf>
    <xf numFmtId="4" fontId="0" fillId="0" borderId="0" xfId="0" applyNumberFormat="1"/>
    <xf numFmtId="165" fontId="5" fillId="0" borderId="9" xfId="0" applyNumberFormat="1" applyFont="1" applyFill="1" applyBorder="1" applyAlignment="1">
      <alignment horizontal="right"/>
    </xf>
    <xf numFmtId="165" fontId="3" fillId="0" borderId="10" xfId="0" applyNumberFormat="1" applyFont="1" applyFill="1" applyBorder="1"/>
    <xf numFmtId="0" fontId="3" fillId="0" borderId="10" xfId="0" applyFont="1" applyFill="1" applyBorder="1"/>
    <xf numFmtId="3" fontId="5" fillId="0" borderId="11" xfId="0" applyNumberFormat="1" applyFont="1" applyFill="1" applyBorder="1" applyAlignment="1">
      <alignment horizontal="center"/>
    </xf>
    <xf numFmtId="165" fontId="5" fillId="0" borderId="12" xfId="0" applyNumberFormat="1" applyFont="1" applyFill="1" applyBorder="1" applyAlignment="1">
      <alignment horizontal="right"/>
    </xf>
    <xf numFmtId="165" fontId="5" fillId="0" borderId="13" xfId="0" applyNumberFormat="1" applyFont="1" applyFill="1" applyBorder="1" applyAlignment="1">
      <alignment horizontal="right"/>
    </xf>
    <xf numFmtId="0" fontId="3" fillId="0" borderId="13" xfId="0" applyFont="1" applyFill="1" applyBorder="1"/>
    <xf numFmtId="3" fontId="5" fillId="0" borderId="14" xfId="0" applyNumberFormat="1" applyFont="1" applyFill="1" applyBorder="1" applyAlignment="1">
      <alignment horizontal="center"/>
    </xf>
    <xf numFmtId="165" fontId="5" fillId="0" borderId="15" xfId="0" applyNumberFormat="1" applyFont="1" applyFill="1" applyBorder="1" applyAlignment="1">
      <alignment horizontal="right"/>
    </xf>
    <xf numFmtId="165" fontId="5" fillId="0" borderId="16" xfId="0" applyNumberFormat="1" applyFont="1" applyFill="1" applyBorder="1" applyAlignment="1">
      <alignment horizontal="right"/>
    </xf>
    <xf numFmtId="165" fontId="5" fillId="0" borderId="17" xfId="0" applyNumberFormat="1" applyFont="1" applyFill="1" applyBorder="1" applyAlignment="1">
      <alignment horizontal="right"/>
    </xf>
    <xf numFmtId="165" fontId="3" fillId="0" borderId="15" xfId="0" applyNumberFormat="1" applyFont="1" applyFill="1" applyBorder="1"/>
    <xf numFmtId="165" fontId="5" fillId="0" borderId="18" xfId="0" applyNumberFormat="1" applyFont="1" applyFill="1" applyBorder="1" applyAlignment="1">
      <alignment horizontal="right"/>
    </xf>
    <xf numFmtId="165" fontId="5" fillId="0" borderId="19" xfId="0" applyNumberFormat="1" applyFont="1" applyFill="1" applyBorder="1" applyAlignment="1">
      <alignment horizontal="right"/>
    </xf>
    <xf numFmtId="165" fontId="5" fillId="0" borderId="20" xfId="0" applyNumberFormat="1" applyFont="1" applyFill="1" applyBorder="1" applyAlignment="1">
      <alignment horizontal="right"/>
    </xf>
    <xf numFmtId="0" fontId="3" fillId="0" borderId="15" xfId="0" applyFont="1" applyFill="1" applyBorder="1"/>
    <xf numFmtId="3" fontId="5" fillId="0" borderId="21" xfId="0" applyNumberFormat="1" applyFont="1" applyFill="1" applyBorder="1" applyAlignment="1">
      <alignment horizontal="center"/>
    </xf>
    <xf numFmtId="165" fontId="5" fillId="0" borderId="22" xfId="0" applyNumberFormat="1" applyFont="1" applyFill="1" applyBorder="1" applyAlignment="1">
      <alignment horizontal="right"/>
    </xf>
    <xf numFmtId="165" fontId="3" fillId="0" borderId="23" xfId="0" applyNumberFormat="1" applyFont="1" applyFill="1" applyBorder="1"/>
    <xf numFmtId="165" fontId="5" fillId="0" borderId="23" xfId="0" applyNumberFormat="1" applyFont="1" applyFill="1" applyBorder="1" applyAlignment="1">
      <alignment horizontal="right"/>
    </xf>
    <xf numFmtId="0" fontId="3" fillId="0" borderId="23" xfId="0" applyFont="1" applyFill="1" applyBorder="1"/>
    <xf numFmtId="3" fontId="5" fillId="0" borderId="24" xfId="0" applyNumberFormat="1" applyFont="1" applyFill="1" applyBorder="1" applyAlignment="1">
      <alignment horizontal="center"/>
    </xf>
    <xf numFmtId="165" fontId="4" fillId="5" borderId="1" xfId="0" applyNumberFormat="1" applyFont="1" applyFill="1" applyBorder="1"/>
    <xf numFmtId="165" fontId="4" fillId="5" borderId="3" xfId="0" applyNumberFormat="1" applyFont="1" applyFill="1" applyBorder="1"/>
    <xf numFmtId="0" fontId="4" fillId="5" borderId="3" xfId="0" applyFont="1" applyFill="1" applyBorder="1"/>
    <xf numFmtId="3" fontId="4" fillId="5" borderId="4" xfId="0" applyNumberFormat="1" applyFont="1" applyFill="1" applyBorder="1" applyAlignment="1">
      <alignment horizontal="center"/>
    </xf>
    <xf numFmtId="165" fontId="5" fillId="6" borderId="25" xfId="0" applyNumberFormat="1" applyFont="1" applyFill="1" applyBorder="1"/>
    <xf numFmtId="165" fontId="5" fillId="6" borderId="10" xfId="0" applyNumberFormat="1" applyFont="1" applyFill="1" applyBorder="1"/>
    <xf numFmtId="0" fontId="5" fillId="6" borderId="10" xfId="0" applyFont="1" applyFill="1" applyBorder="1"/>
    <xf numFmtId="3" fontId="5" fillId="6" borderId="11" xfId="0" applyNumberFormat="1" applyFont="1" applyFill="1" applyBorder="1" applyAlignment="1">
      <alignment horizontal="center"/>
    </xf>
    <xf numFmtId="165" fontId="5" fillId="6" borderId="26" xfId="0" applyNumberFormat="1" applyFont="1" applyFill="1" applyBorder="1"/>
    <xf numFmtId="165" fontId="5" fillId="6" borderId="15" xfId="0" applyNumberFormat="1" applyFont="1" applyFill="1" applyBorder="1"/>
    <xf numFmtId="0" fontId="5" fillId="6" borderId="27" xfId="0" applyFont="1" applyFill="1" applyBorder="1"/>
    <xf numFmtId="3" fontId="5" fillId="6" borderId="28" xfId="0" applyNumberFormat="1" applyFont="1" applyFill="1" applyBorder="1" applyAlignment="1">
      <alignment horizontal="center"/>
    </xf>
    <xf numFmtId="165" fontId="5" fillId="0" borderId="26" xfId="0" applyNumberFormat="1" applyFont="1" applyBorder="1"/>
    <xf numFmtId="165" fontId="5" fillId="0" borderId="15" xfId="0" applyNumberFormat="1" applyFont="1" applyBorder="1"/>
    <xf numFmtId="0" fontId="5" fillId="0" borderId="27" xfId="0" applyFont="1" applyBorder="1"/>
    <xf numFmtId="3" fontId="5" fillId="0" borderId="28" xfId="0" applyNumberFormat="1" applyFont="1" applyFill="1" applyBorder="1" applyAlignment="1">
      <alignment horizontal="center"/>
    </xf>
    <xf numFmtId="165" fontId="3" fillId="0" borderId="26" xfId="0" applyNumberFormat="1" applyFont="1" applyBorder="1"/>
    <xf numFmtId="165" fontId="3" fillId="0" borderId="15" xfId="0" applyNumberFormat="1" applyFont="1" applyBorder="1"/>
    <xf numFmtId="0" fontId="3" fillId="0" borderId="27" xfId="0" applyFont="1" applyBorder="1"/>
    <xf numFmtId="165" fontId="4" fillId="6" borderId="29" xfId="0" applyNumberFormat="1" applyFont="1" applyFill="1" applyBorder="1"/>
    <xf numFmtId="165" fontId="4" fillId="6" borderId="23" xfId="0" applyNumberFormat="1" applyFont="1" applyFill="1" applyBorder="1"/>
    <xf numFmtId="0" fontId="4" fillId="6" borderId="23" xfId="0" applyFont="1" applyFill="1" applyBorder="1"/>
    <xf numFmtId="3" fontId="4" fillId="6" borderId="24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6" fillId="2" borderId="0" xfId="0" applyFont="1" applyFill="1"/>
    <xf numFmtId="0" fontId="7" fillId="2" borderId="0" xfId="0" applyFont="1" applyFill="1"/>
    <xf numFmtId="0" fontId="2" fillId="4" borderId="31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7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2" fillId="7" borderId="34" xfId="0" applyFont="1" applyFill="1" applyBorder="1" applyAlignment="1">
      <alignment horizontal="center"/>
    </xf>
    <xf numFmtId="0" fontId="1" fillId="7" borderId="35" xfId="0" applyFont="1" applyFill="1" applyBorder="1" applyAlignment="1">
      <alignment horizontal="center"/>
    </xf>
    <xf numFmtId="0" fontId="1" fillId="7" borderId="36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3" fontId="4" fillId="9" borderId="28" xfId="0" applyNumberFormat="1" applyFont="1" applyFill="1" applyBorder="1" applyAlignment="1">
      <alignment horizontal="center"/>
    </xf>
    <xf numFmtId="0" fontId="4" fillId="9" borderId="27" xfId="0" applyFont="1" applyFill="1" applyBorder="1"/>
    <xf numFmtId="165" fontId="5" fillId="9" borderId="32" xfId="0" applyNumberFormat="1" applyFont="1" applyFill="1" applyBorder="1"/>
    <xf numFmtId="165" fontId="5" fillId="9" borderId="27" xfId="0" applyNumberFormat="1" applyFont="1" applyFill="1" applyBorder="1"/>
    <xf numFmtId="165" fontId="4" fillId="9" borderId="33" xfId="0" applyNumberFormat="1" applyFont="1" applyFill="1" applyBorder="1" applyAlignment="1">
      <alignment horizontal="right"/>
    </xf>
    <xf numFmtId="3" fontId="5" fillId="9" borderId="28" xfId="0" applyNumberFormat="1" applyFont="1" applyFill="1" applyBorder="1" applyAlignment="1">
      <alignment horizontal="center"/>
    </xf>
    <xf numFmtId="0" fontId="3" fillId="9" borderId="27" xfId="0" applyFont="1" applyFill="1" applyBorder="1"/>
    <xf numFmtId="165" fontId="3" fillId="9" borderId="32" xfId="0" applyNumberFormat="1" applyFont="1" applyFill="1" applyBorder="1"/>
    <xf numFmtId="165" fontId="3" fillId="9" borderId="27" xfId="0" applyNumberFormat="1" applyFont="1" applyFill="1" applyBorder="1"/>
    <xf numFmtId="165" fontId="5" fillId="9" borderId="33" xfId="0" applyNumberFormat="1" applyFont="1" applyFill="1" applyBorder="1" applyAlignment="1">
      <alignment horizontal="right"/>
    </xf>
    <xf numFmtId="3" fontId="5" fillId="9" borderId="37" xfId="0" applyNumberFormat="1" applyFont="1" applyFill="1" applyBorder="1" applyAlignment="1">
      <alignment horizontal="center"/>
    </xf>
    <xf numFmtId="0" fontId="5" fillId="9" borderId="38" xfId="0" applyFont="1" applyFill="1" applyBorder="1"/>
    <xf numFmtId="165" fontId="5" fillId="9" borderId="39" xfId="0" applyNumberFormat="1" applyFont="1" applyFill="1" applyBorder="1"/>
    <xf numFmtId="165" fontId="5" fillId="9" borderId="38" xfId="0" applyNumberFormat="1" applyFont="1" applyFill="1" applyBorder="1"/>
    <xf numFmtId="165" fontId="5" fillId="9" borderId="40" xfId="0" applyNumberFormat="1" applyFont="1" applyFill="1" applyBorder="1" applyAlignment="1">
      <alignment horizontal="right"/>
    </xf>
    <xf numFmtId="3" fontId="8" fillId="9" borderId="41" xfId="0" applyNumberFormat="1" applyFont="1" applyFill="1" applyBorder="1" applyAlignment="1">
      <alignment horizontal="center"/>
    </xf>
    <xf numFmtId="0" fontId="8" fillId="9" borderId="42" xfId="0" applyFont="1" applyFill="1" applyBorder="1"/>
    <xf numFmtId="165" fontId="8" fillId="9" borderId="43" xfId="0" applyNumberFormat="1" applyFont="1" applyFill="1" applyBorder="1"/>
    <xf numFmtId="165" fontId="8" fillId="9" borderId="42" xfId="0" applyNumberFormat="1" applyFont="1" applyFill="1" applyBorder="1"/>
    <xf numFmtId="165" fontId="8" fillId="9" borderId="44" xfId="0" applyNumberFormat="1" applyFont="1" applyFill="1" applyBorder="1" applyAlignment="1">
      <alignment horizontal="right"/>
    </xf>
    <xf numFmtId="3" fontId="5" fillId="10" borderId="45" xfId="0" applyNumberFormat="1" applyFont="1" applyFill="1" applyBorder="1" applyAlignment="1">
      <alignment horizontal="center"/>
    </xf>
    <xf numFmtId="0" fontId="5" fillId="10" borderId="46" xfId="0" applyFont="1" applyFill="1" applyBorder="1"/>
    <xf numFmtId="165" fontId="5" fillId="10" borderId="47" xfId="0" applyNumberFormat="1" applyFont="1" applyFill="1" applyBorder="1"/>
    <xf numFmtId="165" fontId="5" fillId="10" borderId="46" xfId="0" applyNumberFormat="1" applyFont="1" applyFill="1" applyBorder="1"/>
    <xf numFmtId="165" fontId="5" fillId="10" borderId="48" xfId="0" applyNumberFormat="1" applyFont="1" applyFill="1" applyBorder="1" applyAlignment="1">
      <alignment horizontal="right"/>
    </xf>
    <xf numFmtId="3" fontId="5" fillId="4" borderId="28" xfId="0" applyNumberFormat="1" applyFont="1" applyFill="1" applyBorder="1" applyAlignment="1">
      <alignment horizontal="center"/>
    </xf>
    <xf numFmtId="0" fontId="5" fillId="4" borderId="27" xfId="0" applyFont="1" applyFill="1" applyBorder="1"/>
    <xf numFmtId="165" fontId="5" fillId="4" borderId="27" xfId="0" applyNumberFormat="1" applyFont="1" applyFill="1" applyBorder="1"/>
    <xf numFmtId="165" fontId="5" fillId="4" borderId="33" xfId="0" applyNumberFormat="1" applyFont="1" applyFill="1" applyBorder="1" applyAlignment="1">
      <alignment horizontal="right"/>
    </xf>
    <xf numFmtId="3" fontId="4" fillId="7" borderId="8" xfId="0" applyNumberFormat="1" applyFont="1" applyFill="1" applyBorder="1" applyAlignment="1">
      <alignment horizontal="center"/>
    </xf>
    <xf numFmtId="0" fontId="4" fillId="7" borderId="7" xfId="0" applyFont="1" applyFill="1" applyBorder="1"/>
    <xf numFmtId="165" fontId="4" fillId="7" borderId="7" xfId="0" applyNumberFormat="1" applyFont="1" applyFill="1" applyBorder="1"/>
    <xf numFmtId="165" fontId="4" fillId="7" borderId="5" xfId="0" applyNumberFormat="1" applyFont="1" applyFill="1" applyBorder="1"/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65" fontId="4" fillId="0" borderId="0" xfId="0" applyNumberFormat="1" applyFont="1" applyFill="1" applyBorder="1"/>
    <xf numFmtId="3" fontId="5" fillId="9" borderId="49" xfId="0" applyNumberFormat="1" applyFont="1" applyFill="1" applyBorder="1" applyAlignment="1">
      <alignment horizontal="center"/>
    </xf>
    <xf numFmtId="0" fontId="3" fillId="9" borderId="50" xfId="0" applyFont="1" applyFill="1" applyBorder="1"/>
    <xf numFmtId="165" fontId="5" fillId="9" borderId="50" xfId="0" applyNumberFormat="1" applyFont="1" applyFill="1" applyBorder="1" applyAlignment="1">
      <alignment horizontal="right"/>
    </xf>
    <xf numFmtId="165" fontId="3" fillId="9" borderId="50" xfId="0" applyNumberFormat="1" applyFont="1" applyFill="1" applyBorder="1"/>
    <xf numFmtId="3" fontId="5" fillId="9" borderId="15" xfId="0" applyNumberFormat="1" applyFont="1" applyFill="1" applyBorder="1" applyAlignment="1">
      <alignment horizontal="center"/>
    </xf>
    <xf numFmtId="0" fontId="3" fillId="9" borderId="15" xfId="0" applyFont="1" applyFill="1" applyBorder="1"/>
    <xf numFmtId="165" fontId="5" fillId="9" borderId="15" xfId="0" applyNumberFormat="1" applyFont="1" applyFill="1" applyBorder="1" applyAlignment="1">
      <alignment horizontal="right"/>
    </xf>
    <xf numFmtId="165" fontId="3" fillId="9" borderId="15" xfId="0" applyNumberFormat="1" applyFont="1" applyFill="1" applyBorder="1"/>
    <xf numFmtId="165" fontId="5" fillId="9" borderId="19" xfId="0" applyNumberFormat="1" applyFont="1" applyFill="1" applyBorder="1" applyAlignment="1">
      <alignment horizontal="right"/>
    </xf>
    <xf numFmtId="3" fontId="5" fillId="9" borderId="21" xfId="0" applyNumberFormat="1" applyFont="1" applyFill="1" applyBorder="1" applyAlignment="1">
      <alignment horizontal="center"/>
    </xf>
    <xf numFmtId="0" fontId="3" fillId="9" borderId="38" xfId="0" applyFont="1" applyFill="1" applyBorder="1"/>
    <xf numFmtId="165" fontId="5" fillId="9" borderId="38" xfId="0" applyNumberFormat="1" applyFont="1" applyFill="1" applyBorder="1" applyAlignment="1">
      <alignment horizontal="right"/>
    </xf>
    <xf numFmtId="165" fontId="3" fillId="9" borderId="38" xfId="0" applyNumberFormat="1" applyFont="1" applyFill="1" applyBorder="1"/>
    <xf numFmtId="165" fontId="8" fillId="9" borderId="42" xfId="0" applyNumberFormat="1" applyFont="1" applyFill="1" applyBorder="1" applyAlignment="1">
      <alignment horizontal="right"/>
    </xf>
    <xf numFmtId="3" fontId="5" fillId="10" borderId="49" xfId="0" applyNumberFormat="1" applyFont="1" applyFill="1" applyBorder="1" applyAlignment="1">
      <alignment horizontal="center"/>
    </xf>
    <xf numFmtId="0" fontId="3" fillId="10" borderId="50" xfId="0" applyFont="1" applyFill="1" applyBorder="1"/>
    <xf numFmtId="165" fontId="5" fillId="10" borderId="27" xfId="0" applyNumberFormat="1" applyFont="1" applyFill="1" applyBorder="1" applyAlignment="1">
      <alignment horizontal="right"/>
    </xf>
    <xf numFmtId="165" fontId="0" fillId="10" borderId="27" xfId="0" applyNumberFormat="1" applyFill="1" applyBorder="1"/>
    <xf numFmtId="165" fontId="0" fillId="10" borderId="51" xfId="0" applyNumberFormat="1" applyFill="1" applyBorder="1"/>
    <xf numFmtId="3" fontId="5" fillId="10" borderId="14" xfId="0" applyNumberFormat="1" applyFont="1" applyFill="1" applyBorder="1" applyAlignment="1">
      <alignment horizontal="center"/>
    </xf>
    <xf numFmtId="0" fontId="3" fillId="10" borderId="13" xfId="0" applyFont="1" applyFill="1" applyBorder="1"/>
    <xf numFmtId="165" fontId="0" fillId="10" borderId="15" xfId="0" applyNumberFormat="1" applyFill="1" applyBorder="1"/>
    <xf numFmtId="165" fontId="0" fillId="10" borderId="26" xfId="0" applyNumberFormat="1" applyFill="1" applyBorder="1"/>
    <xf numFmtId="3" fontId="5" fillId="10" borderId="37" xfId="0" applyNumberFormat="1" applyFont="1" applyFill="1" applyBorder="1" applyAlignment="1">
      <alignment horizontal="center"/>
    </xf>
    <xf numFmtId="0" fontId="3" fillId="10" borderId="38" xfId="0" applyFont="1" applyFill="1" applyBorder="1"/>
    <xf numFmtId="165" fontId="0" fillId="10" borderId="38" xfId="0" applyNumberFormat="1" applyFill="1" applyBorder="1"/>
    <xf numFmtId="165" fontId="0" fillId="10" borderId="52" xfId="0" applyNumberFormat="1" applyFill="1" applyBorder="1"/>
    <xf numFmtId="3" fontId="5" fillId="10" borderId="41" xfId="0" applyNumberFormat="1" applyFont="1" applyFill="1" applyBorder="1" applyAlignment="1">
      <alignment horizontal="center"/>
    </xf>
    <xf numFmtId="0" fontId="4" fillId="10" borderId="42" xfId="0" applyFont="1" applyFill="1" applyBorder="1"/>
    <xf numFmtId="165" fontId="5" fillId="10" borderId="42" xfId="0" applyNumberFormat="1" applyFont="1" applyFill="1" applyBorder="1" applyAlignment="1">
      <alignment horizontal="right"/>
    </xf>
    <xf numFmtId="165" fontId="5" fillId="10" borderId="53" xfId="0" applyNumberFormat="1" applyFont="1" applyFill="1" applyBorder="1" applyAlignment="1">
      <alignment horizontal="right"/>
    </xf>
    <xf numFmtId="3" fontId="5" fillId="4" borderId="49" xfId="0" applyNumberFormat="1" applyFont="1" applyFill="1" applyBorder="1" applyAlignment="1">
      <alignment horizontal="center"/>
    </xf>
    <xf numFmtId="0" fontId="3" fillId="4" borderId="50" xfId="0" applyFont="1" applyFill="1" applyBorder="1"/>
    <xf numFmtId="165" fontId="5" fillId="4" borderId="50" xfId="0" applyNumberFormat="1" applyFont="1" applyFill="1" applyBorder="1" applyAlignment="1">
      <alignment horizontal="right"/>
    </xf>
    <xf numFmtId="165" fontId="5" fillId="4" borderId="54" xfId="0" applyNumberFormat="1" applyFont="1" applyFill="1" applyBorder="1" applyAlignment="1">
      <alignment horizontal="right"/>
    </xf>
    <xf numFmtId="3" fontId="5" fillId="4" borderId="14" xfId="0" applyNumberFormat="1" applyFont="1" applyFill="1" applyBorder="1" applyAlignment="1">
      <alignment horizontal="center"/>
    </xf>
    <xf numFmtId="0" fontId="3" fillId="4" borderId="13" xfId="0" applyFont="1" applyFill="1" applyBorder="1"/>
    <xf numFmtId="165" fontId="5" fillId="4" borderId="13" xfId="0" applyNumberFormat="1" applyFont="1" applyFill="1" applyBorder="1" applyAlignment="1">
      <alignment horizontal="right"/>
    </xf>
    <xf numFmtId="165" fontId="5" fillId="4" borderId="12" xfId="0" applyNumberFormat="1" applyFont="1" applyFill="1" applyBorder="1" applyAlignment="1">
      <alignment horizontal="right"/>
    </xf>
    <xf numFmtId="3" fontId="5" fillId="4" borderId="37" xfId="0" applyNumberFormat="1" applyFont="1" applyFill="1" applyBorder="1" applyAlignment="1">
      <alignment horizontal="center"/>
    </xf>
    <xf numFmtId="0" fontId="3" fillId="4" borderId="38" xfId="0" applyFont="1" applyFill="1" applyBorder="1"/>
    <xf numFmtId="165" fontId="5" fillId="4" borderId="38" xfId="0" applyNumberFormat="1" applyFont="1" applyFill="1" applyBorder="1" applyAlignment="1">
      <alignment horizontal="right"/>
    </xf>
    <xf numFmtId="165" fontId="5" fillId="4" borderId="52" xfId="0" applyNumberFormat="1" applyFont="1" applyFill="1" applyBorder="1" applyAlignment="1">
      <alignment horizontal="right"/>
    </xf>
    <xf numFmtId="0" fontId="4" fillId="4" borderId="50" xfId="0" applyFont="1" applyFill="1" applyBorder="1"/>
    <xf numFmtId="0" fontId="8" fillId="7" borderId="8" xfId="0" applyFont="1" applyFill="1" applyBorder="1" applyAlignment="1">
      <alignment horizontal="center"/>
    </xf>
    <xf numFmtId="0" fontId="8" fillId="7" borderId="7" xfId="0" applyFont="1" applyFill="1" applyBorder="1"/>
    <xf numFmtId="165" fontId="8" fillId="7" borderId="6" xfId="0" applyNumberFormat="1" applyFont="1" applyFill="1" applyBorder="1"/>
    <xf numFmtId="165" fontId="8" fillId="7" borderId="5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9" fillId="3" borderId="8" xfId="0" applyFont="1" applyFill="1" applyBorder="1"/>
    <xf numFmtId="0" fontId="10" fillId="3" borderId="7" xfId="0" applyFont="1" applyFill="1" applyBorder="1"/>
    <xf numFmtId="165" fontId="10" fillId="3" borderId="6" xfId="0" applyNumberFormat="1" applyFont="1" applyFill="1" applyBorder="1"/>
    <xf numFmtId="165" fontId="10" fillId="3" borderId="5" xfId="0" applyNumberFormat="1" applyFont="1" applyFill="1" applyBorder="1"/>
    <xf numFmtId="165" fontId="0" fillId="0" borderId="0" xfId="0" applyNumberFormat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zoomScaleNormal="100" workbookViewId="0">
      <selection activeCell="D13" sqref="D13"/>
    </sheetView>
  </sheetViews>
  <sheetFormatPr defaultRowHeight="12.75" x14ac:dyDescent="0.2"/>
  <cols>
    <col min="1" max="1" width="15.7109375" customWidth="1"/>
    <col min="2" max="2" width="41.7109375" customWidth="1"/>
    <col min="3" max="3" width="22.42578125" customWidth="1"/>
    <col min="4" max="4" width="18.7109375" customWidth="1"/>
    <col min="5" max="5" width="22.5703125" customWidth="1"/>
    <col min="6" max="6" width="12" customWidth="1"/>
    <col min="7" max="7" width="9.140625" customWidth="1"/>
  </cols>
  <sheetData>
    <row r="1" spans="1:6" x14ac:dyDescent="0.2">
      <c r="A1" s="2" t="s">
        <v>32</v>
      </c>
      <c r="B1" s="2"/>
      <c r="C1" s="2"/>
      <c r="D1" s="2"/>
      <c r="E1" s="2"/>
    </row>
    <row r="2" spans="1:6" x14ac:dyDescent="0.2">
      <c r="A2" s="2" t="s">
        <v>31</v>
      </c>
      <c r="B2" s="2"/>
      <c r="C2" s="2"/>
      <c r="D2" s="2"/>
      <c r="E2" s="2"/>
    </row>
    <row r="3" spans="1:6" ht="56.25" customHeight="1" x14ac:dyDescent="0.25">
      <c r="A3" s="67" t="s">
        <v>36</v>
      </c>
      <c r="B3" s="68"/>
      <c r="C3" s="68"/>
      <c r="D3" s="68"/>
      <c r="E3" s="68"/>
    </row>
    <row r="4" spans="1:6" ht="11.25" customHeight="1" thickBot="1" x14ac:dyDescent="0.3">
      <c r="A4" s="2"/>
      <c r="B4" s="63"/>
      <c r="C4" s="63"/>
      <c r="D4" s="63"/>
      <c r="E4" s="62"/>
    </row>
    <row r="5" spans="1:6" ht="13.5" hidden="1" thickBot="1" x14ac:dyDescent="0.25">
      <c r="A5" s="2"/>
      <c r="B5" s="2"/>
      <c r="C5" s="2"/>
      <c r="D5" s="2"/>
      <c r="E5" s="2"/>
    </row>
    <row r="6" spans="1:6" ht="29.25" customHeight="1" thickBot="1" x14ac:dyDescent="0.25">
      <c r="A6" s="69" t="s">
        <v>33</v>
      </c>
      <c r="B6" s="70"/>
      <c r="C6" s="70"/>
      <c r="D6" s="70"/>
      <c r="E6" s="71"/>
    </row>
    <row r="7" spans="1:6" ht="27" customHeight="1" thickBot="1" x14ac:dyDescent="0.25">
      <c r="A7" s="72" t="s">
        <v>37</v>
      </c>
      <c r="B7" s="73" t="s">
        <v>27</v>
      </c>
      <c r="C7" s="74" t="s">
        <v>34</v>
      </c>
      <c r="D7" s="74" t="s">
        <v>35</v>
      </c>
      <c r="E7" s="75">
        <v>2018</v>
      </c>
    </row>
    <row r="8" spans="1:6" x14ac:dyDescent="0.2">
      <c r="A8" s="76">
        <v>672501</v>
      </c>
      <c r="B8" s="77" t="s">
        <v>26</v>
      </c>
      <c r="C8" s="78">
        <v>1081000</v>
      </c>
      <c r="D8" s="79">
        <v>1081000</v>
      </c>
      <c r="E8" s="80">
        <v>1000000</v>
      </c>
      <c r="F8" s="12"/>
    </row>
    <row r="9" spans="1:6" x14ac:dyDescent="0.2">
      <c r="A9" s="81">
        <v>602570</v>
      </c>
      <c r="B9" s="82" t="s">
        <v>25</v>
      </c>
      <c r="C9" s="83">
        <v>180000</v>
      </c>
      <c r="D9" s="84">
        <v>180000</v>
      </c>
      <c r="E9" s="85">
        <v>180000</v>
      </c>
      <c r="F9" s="12"/>
    </row>
    <row r="10" spans="1:6" x14ac:dyDescent="0.2">
      <c r="A10" s="81">
        <v>602630</v>
      </c>
      <c r="B10" s="82" t="s">
        <v>24</v>
      </c>
      <c r="C10" s="83">
        <v>680000</v>
      </c>
      <c r="D10" s="84">
        <v>680000</v>
      </c>
      <c r="E10" s="85">
        <v>680000</v>
      </c>
      <c r="F10" s="12"/>
    </row>
    <row r="11" spans="1:6" ht="13.5" thickBot="1" x14ac:dyDescent="0.25">
      <c r="A11" s="86">
        <v>648300</v>
      </c>
      <c r="B11" s="87" t="s">
        <v>23</v>
      </c>
      <c r="C11" s="88">
        <v>20000</v>
      </c>
      <c r="D11" s="89">
        <v>250000</v>
      </c>
      <c r="E11" s="90">
        <v>100000</v>
      </c>
      <c r="F11" s="12"/>
    </row>
    <row r="12" spans="1:6" ht="15.95" customHeight="1" thickTop="1" thickBot="1" x14ac:dyDescent="0.3">
      <c r="A12" s="91" t="s">
        <v>38</v>
      </c>
      <c r="B12" s="92" t="s">
        <v>22</v>
      </c>
      <c r="C12" s="93">
        <f>SUM(C8:C11)</f>
        <v>1961000</v>
      </c>
      <c r="D12" s="94">
        <f>SUM(D8:D11)</f>
        <v>2191000</v>
      </c>
      <c r="E12" s="95">
        <f>SUM(E8:E11)</f>
        <v>1960000</v>
      </c>
      <c r="F12" s="12"/>
    </row>
    <row r="13" spans="1:6" ht="15.95" customHeight="1" thickTop="1" thickBot="1" x14ac:dyDescent="0.25">
      <c r="A13" s="96">
        <v>672500</v>
      </c>
      <c r="B13" s="97" t="s">
        <v>39</v>
      </c>
      <c r="C13" s="98">
        <v>9650000</v>
      </c>
      <c r="D13" s="99">
        <v>9870000</v>
      </c>
      <c r="E13" s="100">
        <v>9800000</v>
      </c>
      <c r="F13" s="12"/>
    </row>
    <row r="14" spans="1:6" ht="15.95" customHeight="1" thickTop="1" thickBot="1" x14ac:dyDescent="0.25">
      <c r="A14" s="101">
        <v>672572</v>
      </c>
      <c r="B14" s="102" t="s">
        <v>40</v>
      </c>
      <c r="C14" s="103">
        <v>500000</v>
      </c>
      <c r="D14" s="103">
        <v>505000</v>
      </c>
      <c r="E14" s="104">
        <v>100000</v>
      </c>
      <c r="F14" s="12"/>
    </row>
    <row r="15" spans="1:6" ht="24" customHeight="1" thickBot="1" x14ac:dyDescent="0.25">
      <c r="A15" s="105" t="s">
        <v>18</v>
      </c>
      <c r="B15" s="106" t="s">
        <v>17</v>
      </c>
      <c r="C15" s="107">
        <f>SUM(C12:C14)</f>
        <v>12111000</v>
      </c>
      <c r="D15" s="107">
        <f>SUM(D12:D14)</f>
        <v>12566000</v>
      </c>
      <c r="E15" s="108">
        <f>SUM(E12:E14)</f>
        <v>11860000</v>
      </c>
      <c r="F15" s="12"/>
    </row>
    <row r="16" spans="1:6" ht="6" customHeight="1" thickBot="1" x14ac:dyDescent="0.25">
      <c r="A16" s="109"/>
      <c r="B16" s="110"/>
      <c r="C16" s="111"/>
      <c r="D16" s="111"/>
      <c r="E16" s="111"/>
      <c r="F16" s="12"/>
    </row>
    <row r="17" spans="1:6" ht="27.75" customHeight="1" thickBot="1" x14ac:dyDescent="0.25">
      <c r="A17" s="72" t="s">
        <v>41</v>
      </c>
      <c r="B17" s="73" t="s">
        <v>27</v>
      </c>
      <c r="C17" s="74" t="s">
        <v>34</v>
      </c>
      <c r="D17" s="74" t="s">
        <v>35</v>
      </c>
      <c r="E17" s="75">
        <v>2018</v>
      </c>
      <c r="F17" s="12"/>
    </row>
    <row r="18" spans="1:6" x14ac:dyDescent="0.2">
      <c r="A18" s="112">
        <v>501</v>
      </c>
      <c r="B18" s="113" t="s">
        <v>42</v>
      </c>
      <c r="C18" s="114">
        <f>C10</f>
        <v>680000</v>
      </c>
      <c r="D18" s="115">
        <f>D10</f>
        <v>680000</v>
      </c>
      <c r="E18" s="85">
        <v>680000</v>
      </c>
      <c r="F18" s="12"/>
    </row>
    <row r="19" spans="1:6" x14ac:dyDescent="0.2">
      <c r="A19" s="116">
        <v>501</v>
      </c>
      <c r="B19" s="117" t="s">
        <v>43</v>
      </c>
      <c r="C19" s="118">
        <v>120000</v>
      </c>
      <c r="D19" s="119">
        <v>230000</v>
      </c>
      <c r="E19" s="85">
        <v>266600</v>
      </c>
      <c r="F19" s="12"/>
    </row>
    <row r="20" spans="1:6" x14ac:dyDescent="0.2">
      <c r="A20" s="116">
        <v>502</v>
      </c>
      <c r="B20" s="117" t="s">
        <v>15</v>
      </c>
      <c r="C20" s="118">
        <v>500000</v>
      </c>
      <c r="D20" s="119">
        <v>500000</v>
      </c>
      <c r="E20" s="120">
        <v>470000</v>
      </c>
      <c r="F20" s="12"/>
    </row>
    <row r="21" spans="1:6" x14ac:dyDescent="0.2">
      <c r="A21" s="121">
        <v>511</v>
      </c>
      <c r="B21" s="117" t="s">
        <v>14</v>
      </c>
      <c r="C21" s="118">
        <v>60000</v>
      </c>
      <c r="D21" s="119">
        <v>180000</v>
      </c>
      <c r="E21" s="120">
        <v>20000</v>
      </c>
      <c r="F21" s="12"/>
    </row>
    <row r="22" spans="1:6" x14ac:dyDescent="0.2">
      <c r="A22" s="121">
        <v>512</v>
      </c>
      <c r="B22" s="117" t="s">
        <v>13</v>
      </c>
      <c r="C22" s="118">
        <v>5000</v>
      </c>
      <c r="D22" s="119">
        <v>10000</v>
      </c>
      <c r="E22" s="120">
        <v>8000</v>
      </c>
      <c r="F22" s="12"/>
    </row>
    <row r="23" spans="1:6" x14ac:dyDescent="0.2">
      <c r="A23" s="121">
        <v>518</v>
      </c>
      <c r="B23" s="117" t="s">
        <v>12</v>
      </c>
      <c r="C23" s="118">
        <v>334000</v>
      </c>
      <c r="D23" s="119">
        <v>324000</v>
      </c>
      <c r="E23" s="120">
        <v>310000</v>
      </c>
      <c r="F23" s="12"/>
    </row>
    <row r="24" spans="1:6" x14ac:dyDescent="0.2">
      <c r="A24" s="121">
        <v>549</v>
      </c>
      <c r="B24" s="117" t="s">
        <v>11</v>
      </c>
      <c r="C24" s="118">
        <v>7000</v>
      </c>
      <c r="D24" s="119">
        <v>10000</v>
      </c>
      <c r="E24" s="120">
        <v>8000</v>
      </c>
      <c r="F24" s="12"/>
    </row>
    <row r="25" spans="1:6" x14ac:dyDescent="0.2">
      <c r="A25" s="121">
        <v>511</v>
      </c>
      <c r="B25" s="117" t="s">
        <v>10</v>
      </c>
      <c r="C25" s="118">
        <v>0</v>
      </c>
      <c r="D25" s="119">
        <v>15000</v>
      </c>
      <c r="E25" s="120">
        <v>22400</v>
      </c>
      <c r="F25" s="12"/>
    </row>
    <row r="26" spans="1:6" ht="13.5" thickBot="1" x14ac:dyDescent="0.25">
      <c r="A26" s="86">
        <v>558</v>
      </c>
      <c r="B26" s="122" t="s">
        <v>9</v>
      </c>
      <c r="C26" s="123">
        <v>255000</v>
      </c>
      <c r="D26" s="124">
        <v>242000</v>
      </c>
      <c r="E26" s="90">
        <v>175000</v>
      </c>
      <c r="F26" s="12"/>
    </row>
    <row r="27" spans="1:6" ht="16.5" thickTop="1" thickBot="1" x14ac:dyDescent="0.3">
      <c r="A27" s="91" t="s">
        <v>2</v>
      </c>
      <c r="B27" s="92" t="s">
        <v>8</v>
      </c>
      <c r="C27" s="125">
        <f>SUM(C18:C26)</f>
        <v>1961000</v>
      </c>
      <c r="D27" s="94">
        <f>SUM(D18:D26)</f>
        <v>2191000</v>
      </c>
      <c r="E27" s="95">
        <f>SUM(E18:E26)</f>
        <v>1960000</v>
      </c>
      <c r="F27" s="12"/>
    </row>
    <row r="28" spans="1:6" ht="13.5" thickTop="1" x14ac:dyDescent="0.2">
      <c r="A28" s="126" t="s">
        <v>44</v>
      </c>
      <c r="B28" s="127" t="s">
        <v>45</v>
      </c>
      <c r="C28" s="128">
        <v>200500</v>
      </c>
      <c r="D28" s="129">
        <v>200500</v>
      </c>
      <c r="E28" s="130">
        <v>180000</v>
      </c>
      <c r="F28" s="12"/>
    </row>
    <row r="29" spans="1:6" x14ac:dyDescent="0.2">
      <c r="A29" s="131">
        <v>521</v>
      </c>
      <c r="B29" s="132" t="s">
        <v>46</v>
      </c>
      <c r="C29" s="133">
        <v>6948161</v>
      </c>
      <c r="D29" s="133">
        <v>7109926</v>
      </c>
      <c r="E29" s="134">
        <v>7073529</v>
      </c>
      <c r="F29" s="12"/>
    </row>
    <row r="30" spans="1:6" x14ac:dyDescent="0.2">
      <c r="A30" s="131">
        <v>524</v>
      </c>
      <c r="B30" s="132" t="s">
        <v>47</v>
      </c>
      <c r="C30" s="133">
        <v>2362375</v>
      </c>
      <c r="D30" s="133">
        <v>2417375</v>
      </c>
      <c r="E30" s="134">
        <v>2405000</v>
      </c>
      <c r="F30" s="12"/>
    </row>
    <row r="31" spans="1:6" ht="13.5" thickBot="1" x14ac:dyDescent="0.25">
      <c r="A31" s="135">
        <v>527</v>
      </c>
      <c r="B31" s="136" t="s">
        <v>48</v>
      </c>
      <c r="C31" s="137">
        <v>138964</v>
      </c>
      <c r="D31" s="137">
        <v>142199</v>
      </c>
      <c r="E31" s="138">
        <v>141471</v>
      </c>
      <c r="F31" s="12"/>
    </row>
    <row r="32" spans="1:6" ht="14.25" thickTop="1" thickBot="1" x14ac:dyDescent="0.25">
      <c r="A32" s="139" t="s">
        <v>2</v>
      </c>
      <c r="B32" s="140" t="s">
        <v>49</v>
      </c>
      <c r="C32" s="141">
        <f>SUM(C28:C31)</f>
        <v>9650000</v>
      </c>
      <c r="D32" s="141">
        <f>D13</f>
        <v>9870000</v>
      </c>
      <c r="E32" s="142">
        <f>E13</f>
        <v>9800000</v>
      </c>
      <c r="F32" s="12"/>
    </row>
    <row r="33" spans="1:6" ht="13.5" thickTop="1" x14ac:dyDescent="0.2">
      <c r="A33" s="143" t="s">
        <v>44</v>
      </c>
      <c r="B33" s="144" t="s">
        <v>50</v>
      </c>
      <c r="C33" s="145">
        <f>500000-C34-C35-C36</f>
        <v>153200</v>
      </c>
      <c r="D33" s="145">
        <f>C33+5000</f>
        <v>158200</v>
      </c>
      <c r="E33" s="146">
        <f>100000-E34-E35-E36</f>
        <v>17040</v>
      </c>
      <c r="F33" s="12"/>
    </row>
    <row r="34" spans="1:6" x14ac:dyDescent="0.2">
      <c r="A34" s="147">
        <v>521</v>
      </c>
      <c r="B34" s="148" t="s">
        <v>51</v>
      </c>
      <c r="C34" s="149">
        <v>255000</v>
      </c>
      <c r="D34" s="149">
        <v>255000</v>
      </c>
      <c r="E34" s="150">
        <v>61000</v>
      </c>
      <c r="F34" s="12"/>
    </row>
    <row r="35" spans="1:6" x14ac:dyDescent="0.2">
      <c r="A35" s="147">
        <v>524</v>
      </c>
      <c r="B35" s="148" t="s">
        <v>47</v>
      </c>
      <c r="C35" s="149">
        <f>C34*0.34</f>
        <v>86700</v>
      </c>
      <c r="D35" s="149">
        <f>D34*0.34</f>
        <v>86700</v>
      </c>
      <c r="E35" s="150">
        <f>E34*0.34</f>
        <v>20740</v>
      </c>
      <c r="F35" s="12"/>
    </row>
    <row r="36" spans="1:6" ht="13.5" thickBot="1" x14ac:dyDescent="0.25">
      <c r="A36" s="151">
        <v>527</v>
      </c>
      <c r="B36" s="152" t="s">
        <v>48</v>
      </c>
      <c r="C36" s="153">
        <f>C34*0.02</f>
        <v>5100</v>
      </c>
      <c r="D36" s="153">
        <f>D34*0.02</f>
        <v>5100</v>
      </c>
      <c r="E36" s="154">
        <f>E34*0.02</f>
        <v>1220</v>
      </c>
      <c r="F36" s="12"/>
    </row>
    <row r="37" spans="1:6" ht="14.25" thickTop="1" thickBot="1" x14ac:dyDescent="0.25">
      <c r="A37" s="143" t="s">
        <v>2</v>
      </c>
      <c r="B37" s="155" t="s">
        <v>52</v>
      </c>
      <c r="C37" s="145">
        <f>SUM(C33:C36)</f>
        <v>500000</v>
      </c>
      <c r="D37" s="145">
        <f>SUM(D33:D36)</f>
        <v>505000</v>
      </c>
      <c r="E37" s="146">
        <f>SUM(E33:E36)</f>
        <v>100000</v>
      </c>
      <c r="F37" s="12"/>
    </row>
    <row r="38" spans="1:6" ht="24" customHeight="1" thickBot="1" x14ac:dyDescent="0.3">
      <c r="A38" s="156" t="s">
        <v>2</v>
      </c>
      <c r="B38" s="157" t="s">
        <v>1</v>
      </c>
      <c r="C38" s="158">
        <f>C27+C32+C37</f>
        <v>12111000</v>
      </c>
      <c r="D38" s="158">
        <f>D27+D32+D37</f>
        <v>12566000</v>
      </c>
      <c r="E38" s="159">
        <f>E27+E32+E37</f>
        <v>11860000</v>
      </c>
    </row>
    <row r="39" spans="1:6" ht="6" customHeight="1" thickBot="1" x14ac:dyDescent="0.25">
      <c r="A39" s="160"/>
      <c r="B39" s="110"/>
      <c r="C39" s="111"/>
      <c r="D39" s="111"/>
      <c r="E39" s="111"/>
    </row>
    <row r="40" spans="1:6" ht="29.25" customHeight="1" thickBot="1" x14ac:dyDescent="0.3">
      <c r="A40" s="161"/>
      <c r="B40" s="162" t="s">
        <v>0</v>
      </c>
      <c r="C40" s="163">
        <f>C15-C38</f>
        <v>0</v>
      </c>
      <c r="D40" s="163">
        <f>D15-D38</f>
        <v>0</v>
      </c>
      <c r="E40" s="164">
        <f>E15-E38</f>
        <v>0</v>
      </c>
    </row>
    <row r="41" spans="1:6" x14ac:dyDescent="0.2">
      <c r="A41" s="3"/>
      <c r="B41" s="3"/>
      <c r="C41" s="3"/>
      <c r="D41" s="3"/>
      <c r="E41" s="3"/>
    </row>
    <row r="42" spans="1:6" x14ac:dyDescent="0.2">
      <c r="A42" s="3"/>
      <c r="C42" s="165"/>
    </row>
    <row r="43" spans="1:6" x14ac:dyDescent="0.2">
      <c r="A43" s="3"/>
      <c r="C43" s="165"/>
      <c r="D43" s="165"/>
      <c r="E43" s="165"/>
    </row>
    <row r="44" spans="1:6" x14ac:dyDescent="0.2">
      <c r="A44" s="3"/>
    </row>
    <row r="45" spans="1:6" x14ac:dyDescent="0.2">
      <c r="A45" s="3"/>
    </row>
    <row r="46" spans="1:6" x14ac:dyDescent="0.2">
      <c r="A46" s="3"/>
      <c r="C46" s="165"/>
    </row>
    <row r="47" spans="1:6" x14ac:dyDescent="0.2">
      <c r="C47" s="165"/>
    </row>
    <row r="48" spans="1:6" x14ac:dyDescent="0.2">
      <c r="A48" s="2"/>
      <c r="B48" s="2"/>
      <c r="C48" s="2"/>
      <c r="D48" s="2"/>
    </row>
    <row r="50" spans="5:5" x14ac:dyDescent="0.2">
      <c r="E50" s="1"/>
    </row>
  </sheetData>
  <mergeCells count="2">
    <mergeCell ref="A6:E6"/>
    <mergeCell ref="A3:E3"/>
  </mergeCell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zoomScaleNormal="100" workbookViewId="0">
      <selection activeCell="B26" sqref="B26"/>
    </sheetView>
  </sheetViews>
  <sheetFormatPr defaultRowHeight="12.75" x14ac:dyDescent="0.2"/>
  <cols>
    <col min="1" max="1" width="15.7109375" customWidth="1"/>
    <col min="2" max="2" width="41.7109375" customWidth="1"/>
    <col min="3" max="3" width="22.42578125" customWidth="1"/>
    <col min="4" max="4" width="18.7109375" customWidth="1"/>
    <col min="5" max="5" width="22.5703125" customWidth="1"/>
    <col min="6" max="6" width="12" customWidth="1"/>
    <col min="7" max="7" width="9.140625" customWidth="1"/>
  </cols>
  <sheetData>
    <row r="1" spans="1:6" x14ac:dyDescent="0.2">
      <c r="A1" s="2" t="s">
        <v>32</v>
      </c>
      <c r="B1" s="2"/>
      <c r="C1" s="2"/>
      <c r="D1" s="2"/>
      <c r="E1" s="2"/>
    </row>
    <row r="2" spans="1:6" x14ac:dyDescent="0.2">
      <c r="A2" s="2" t="s">
        <v>31</v>
      </c>
      <c r="B2" s="2"/>
      <c r="C2" s="2"/>
      <c r="D2" s="2"/>
      <c r="E2" s="2"/>
    </row>
    <row r="3" spans="1:6" ht="15.75" x14ac:dyDescent="0.25">
      <c r="A3" s="2"/>
      <c r="B3" s="63" t="s">
        <v>30</v>
      </c>
      <c r="C3" s="63"/>
      <c r="D3" s="63"/>
      <c r="E3" s="2"/>
    </row>
    <row r="4" spans="1:6" ht="11.25" customHeight="1" thickBot="1" x14ac:dyDescent="0.3">
      <c r="A4" s="2"/>
      <c r="B4" s="63"/>
      <c r="C4" s="63"/>
      <c r="D4" s="63"/>
      <c r="E4" s="62"/>
    </row>
    <row r="5" spans="1:6" ht="13.5" hidden="1" thickBot="1" x14ac:dyDescent="0.25">
      <c r="A5" s="2"/>
      <c r="B5" s="2"/>
      <c r="C5" s="2"/>
      <c r="D5" s="2"/>
      <c r="E5" s="2"/>
    </row>
    <row r="6" spans="1:6" ht="29.25" customHeight="1" x14ac:dyDescent="0.2">
      <c r="A6" s="64" t="s">
        <v>29</v>
      </c>
      <c r="B6" s="65"/>
      <c r="C6" s="65"/>
      <c r="D6" s="65"/>
      <c r="E6" s="66"/>
    </row>
    <row r="7" spans="1:6" ht="27" customHeight="1" thickBot="1" x14ac:dyDescent="0.25">
      <c r="A7" s="61" t="s">
        <v>28</v>
      </c>
      <c r="B7" s="60" t="s">
        <v>27</v>
      </c>
      <c r="C7" s="59">
        <v>2018</v>
      </c>
      <c r="D7" s="59">
        <v>2019</v>
      </c>
      <c r="E7" s="58">
        <v>2020</v>
      </c>
    </row>
    <row r="8" spans="1:6" x14ac:dyDescent="0.2">
      <c r="A8" s="57">
        <v>672501</v>
      </c>
      <c r="B8" s="56" t="s">
        <v>26</v>
      </c>
      <c r="C8" s="55">
        <v>1000000</v>
      </c>
      <c r="D8" s="55">
        <v>1176000</v>
      </c>
      <c r="E8" s="54">
        <v>1229000</v>
      </c>
      <c r="F8" s="12"/>
    </row>
    <row r="9" spans="1:6" x14ac:dyDescent="0.2">
      <c r="A9" s="50">
        <v>602570</v>
      </c>
      <c r="B9" s="53" t="s">
        <v>25</v>
      </c>
      <c r="C9" s="52">
        <v>180000</v>
      </c>
      <c r="D9" s="52">
        <v>180000</v>
      </c>
      <c r="E9" s="51">
        <v>180000</v>
      </c>
      <c r="F9" s="12"/>
    </row>
    <row r="10" spans="1:6" x14ac:dyDescent="0.2">
      <c r="A10" s="50">
        <v>602630</v>
      </c>
      <c r="B10" s="53" t="s">
        <v>24</v>
      </c>
      <c r="C10" s="52">
        <v>680000</v>
      </c>
      <c r="D10" s="52">
        <v>680000</v>
      </c>
      <c r="E10" s="51">
        <v>680000</v>
      </c>
      <c r="F10" s="12"/>
    </row>
    <row r="11" spans="1:6" x14ac:dyDescent="0.2">
      <c r="A11" s="50">
        <v>648300</v>
      </c>
      <c r="B11" s="49" t="s">
        <v>23</v>
      </c>
      <c r="C11" s="48">
        <v>100000</v>
      </c>
      <c r="D11" s="48">
        <v>20000</v>
      </c>
      <c r="E11" s="47">
        <v>20000</v>
      </c>
      <c r="F11" s="12"/>
    </row>
    <row r="12" spans="1:6" x14ac:dyDescent="0.2">
      <c r="A12" s="46" t="s">
        <v>4</v>
      </c>
      <c r="B12" s="45" t="s">
        <v>22</v>
      </c>
      <c r="C12" s="44">
        <f>SUM(C8:C11)</f>
        <v>1960000</v>
      </c>
      <c r="D12" s="44">
        <f>SUM(D8:D11)</f>
        <v>2056000</v>
      </c>
      <c r="E12" s="43">
        <f>SUM(E8:E11)</f>
        <v>2109000</v>
      </c>
      <c r="F12" s="12"/>
    </row>
    <row r="13" spans="1:6" x14ac:dyDescent="0.2">
      <c r="A13" s="46">
        <v>672500</v>
      </c>
      <c r="B13" s="45" t="s">
        <v>21</v>
      </c>
      <c r="C13" s="44">
        <v>9800000</v>
      </c>
      <c r="D13" s="44">
        <v>9800000</v>
      </c>
      <c r="E13" s="43">
        <v>9800000</v>
      </c>
      <c r="F13" s="12"/>
    </row>
    <row r="14" spans="1:6" x14ac:dyDescent="0.2">
      <c r="A14" s="46">
        <v>672572</v>
      </c>
      <c r="B14" s="45" t="s">
        <v>20</v>
      </c>
      <c r="C14" s="44">
        <v>100000</v>
      </c>
      <c r="D14" s="44">
        <v>100000</v>
      </c>
      <c r="E14" s="43">
        <v>100000</v>
      </c>
      <c r="F14" s="12"/>
    </row>
    <row r="15" spans="1:6" ht="13.5" thickBot="1" x14ac:dyDescent="0.25">
      <c r="A15" s="42" t="s">
        <v>4</v>
      </c>
      <c r="B15" s="41" t="s">
        <v>19</v>
      </c>
      <c r="C15" s="40">
        <f>SUM(C13:C14)</f>
        <v>9900000</v>
      </c>
      <c r="D15" s="40">
        <f>SUM(D13:D14)</f>
        <v>9900000</v>
      </c>
      <c r="E15" s="39">
        <f>SUM(E13:E14)</f>
        <v>9900000</v>
      </c>
      <c r="F15" s="12"/>
    </row>
    <row r="16" spans="1:6" ht="24" customHeight="1" thickBot="1" x14ac:dyDescent="0.25">
      <c r="A16" s="38" t="s">
        <v>18</v>
      </c>
      <c r="B16" s="37" t="s">
        <v>17</v>
      </c>
      <c r="C16" s="36">
        <f>SUM(C15,C12)</f>
        <v>11860000</v>
      </c>
      <c r="D16" s="36">
        <f>SUM(D15,D12)</f>
        <v>11956000</v>
      </c>
      <c r="E16" s="35">
        <f>SUM(E15,E12)</f>
        <v>12009000</v>
      </c>
      <c r="F16" s="12"/>
    </row>
    <row r="17" spans="1:6" x14ac:dyDescent="0.2">
      <c r="A17" s="34">
        <v>501</v>
      </c>
      <c r="B17" s="33" t="s">
        <v>16</v>
      </c>
      <c r="C17" s="32">
        <v>946600</v>
      </c>
      <c r="D17" s="31">
        <f>C17+32000</f>
        <v>978600</v>
      </c>
      <c r="E17" s="30">
        <f>C17+32000</f>
        <v>978600</v>
      </c>
      <c r="F17" s="12"/>
    </row>
    <row r="18" spans="1:6" x14ac:dyDescent="0.2">
      <c r="A18" s="29">
        <v>502</v>
      </c>
      <c r="B18" s="28" t="s">
        <v>15</v>
      </c>
      <c r="C18" s="27">
        <v>470000</v>
      </c>
      <c r="D18" s="24">
        <v>512000</v>
      </c>
      <c r="E18" s="26">
        <v>565000</v>
      </c>
      <c r="F18" s="12"/>
    </row>
    <row r="19" spans="1:6" x14ac:dyDescent="0.2">
      <c r="A19" s="29">
        <v>511</v>
      </c>
      <c r="B19" s="28" t="s">
        <v>14</v>
      </c>
      <c r="C19" s="27">
        <v>20000</v>
      </c>
      <c r="D19" s="24">
        <v>100000</v>
      </c>
      <c r="E19" s="26">
        <v>100000</v>
      </c>
      <c r="F19" s="12"/>
    </row>
    <row r="20" spans="1:6" x14ac:dyDescent="0.2">
      <c r="A20" s="29">
        <v>512</v>
      </c>
      <c r="B20" s="28" t="s">
        <v>13</v>
      </c>
      <c r="C20" s="27">
        <v>8000</v>
      </c>
      <c r="D20" s="24">
        <v>8000</v>
      </c>
      <c r="E20" s="26">
        <v>8000</v>
      </c>
      <c r="F20" s="12"/>
    </row>
    <row r="21" spans="1:6" x14ac:dyDescent="0.2">
      <c r="A21" s="29">
        <v>518</v>
      </c>
      <c r="B21" s="28" t="s">
        <v>12</v>
      </c>
      <c r="C21" s="27">
        <v>310000</v>
      </c>
      <c r="D21" s="24">
        <v>320000</v>
      </c>
      <c r="E21" s="26">
        <v>320000</v>
      </c>
      <c r="F21" s="12"/>
    </row>
    <row r="22" spans="1:6" x14ac:dyDescent="0.2">
      <c r="A22" s="29">
        <v>549</v>
      </c>
      <c r="B22" s="28" t="s">
        <v>11</v>
      </c>
      <c r="C22" s="27">
        <v>8000</v>
      </c>
      <c r="D22" s="24">
        <v>8000</v>
      </c>
      <c r="E22" s="26">
        <v>8000</v>
      </c>
      <c r="F22" s="12"/>
    </row>
    <row r="23" spans="1:6" x14ac:dyDescent="0.2">
      <c r="A23" s="29">
        <v>511</v>
      </c>
      <c r="B23" s="28" t="s">
        <v>10</v>
      </c>
      <c r="C23" s="27">
        <v>22400</v>
      </c>
      <c r="D23" s="24">
        <v>22400</v>
      </c>
      <c r="E23" s="26">
        <v>22400</v>
      </c>
      <c r="F23" s="12"/>
    </row>
    <row r="24" spans="1:6" x14ac:dyDescent="0.2">
      <c r="A24" s="20">
        <v>558</v>
      </c>
      <c r="B24" s="19" t="s">
        <v>9</v>
      </c>
      <c r="C24" s="25">
        <v>175000</v>
      </c>
      <c r="D24" s="24">
        <f>12000+95000</f>
        <v>107000</v>
      </c>
      <c r="E24" s="23">
        <v>107000</v>
      </c>
      <c r="F24" s="12"/>
    </row>
    <row r="25" spans="1:6" x14ac:dyDescent="0.2">
      <c r="A25" s="20" t="s">
        <v>4</v>
      </c>
      <c r="B25" s="19" t="s">
        <v>8</v>
      </c>
      <c r="C25" s="22">
        <f>SUM(C17:C24)</f>
        <v>1960000</v>
      </c>
      <c r="D25" s="24">
        <f>SUM(D17:D24)</f>
        <v>2056000</v>
      </c>
      <c r="E25" s="23">
        <f>SUM(E17:E24)</f>
        <v>2109000</v>
      </c>
      <c r="F25" s="12"/>
    </row>
    <row r="26" spans="1:6" x14ac:dyDescent="0.2">
      <c r="A26" s="20" t="s">
        <v>6</v>
      </c>
      <c r="B26" s="19" t="s">
        <v>7</v>
      </c>
      <c r="C26" s="22">
        <f t="shared" ref="C26:E27" si="0">C13</f>
        <v>9800000</v>
      </c>
      <c r="D26" s="21">
        <f t="shared" si="0"/>
        <v>9800000</v>
      </c>
      <c r="E26" s="17">
        <f t="shared" si="0"/>
        <v>9800000</v>
      </c>
      <c r="F26" s="12"/>
    </row>
    <row r="27" spans="1:6" x14ac:dyDescent="0.2">
      <c r="A27" s="20" t="s">
        <v>6</v>
      </c>
      <c r="B27" s="19" t="s">
        <v>5</v>
      </c>
      <c r="C27" s="18">
        <f t="shared" si="0"/>
        <v>100000</v>
      </c>
      <c r="D27" s="18">
        <f t="shared" si="0"/>
        <v>100000</v>
      </c>
      <c r="E27" s="17">
        <f t="shared" si="0"/>
        <v>100000</v>
      </c>
      <c r="F27" s="12"/>
    </row>
    <row r="28" spans="1:6" ht="13.5" thickBot="1" x14ac:dyDescent="0.25">
      <c r="A28" s="16" t="s">
        <v>4</v>
      </c>
      <c r="B28" s="15" t="s">
        <v>3</v>
      </c>
      <c r="C28" s="14">
        <f>SUM(C26:C27)</f>
        <v>9900000</v>
      </c>
      <c r="D28" s="14">
        <f>SUM(D26:D27)</f>
        <v>9900000</v>
      </c>
      <c r="E28" s="13">
        <f>SUM(E26:E27)</f>
        <v>9900000</v>
      </c>
      <c r="F28" s="12"/>
    </row>
    <row r="29" spans="1:6" ht="24" customHeight="1" thickBot="1" x14ac:dyDescent="0.25">
      <c r="A29" s="11" t="s">
        <v>2</v>
      </c>
      <c r="B29" s="10" t="s">
        <v>1</v>
      </c>
      <c r="C29" s="9">
        <f>SUM(C28,C25)</f>
        <v>11860000</v>
      </c>
      <c r="D29" s="9">
        <f>SUM(D28,D25)</f>
        <v>11956000</v>
      </c>
      <c r="E29" s="8">
        <f>SUM(E28,E25)</f>
        <v>12009000</v>
      </c>
    </row>
    <row r="30" spans="1:6" ht="29.25" customHeight="1" thickBot="1" x14ac:dyDescent="0.25">
      <c r="A30" s="7"/>
      <c r="B30" s="6" t="s">
        <v>0</v>
      </c>
      <c r="C30" s="5">
        <f>C16-C29</f>
        <v>0</v>
      </c>
      <c r="D30" s="5">
        <f>D16-D29</f>
        <v>0</v>
      </c>
      <c r="E30" s="4">
        <f>E16-E29</f>
        <v>0</v>
      </c>
    </row>
    <row r="31" spans="1:6" x14ac:dyDescent="0.2">
      <c r="A31" s="3"/>
      <c r="B31" s="3"/>
      <c r="C31" s="3"/>
      <c r="D31" s="3"/>
      <c r="E31" s="3"/>
    </row>
    <row r="32" spans="1:6" x14ac:dyDescent="0.2">
      <c r="A32" s="3"/>
    </row>
    <row r="33" spans="1:5" x14ac:dyDescent="0.2">
      <c r="A33" s="3"/>
    </row>
    <row r="34" spans="1:5" x14ac:dyDescent="0.2">
      <c r="A34" s="3"/>
    </row>
    <row r="35" spans="1:5" x14ac:dyDescent="0.2">
      <c r="A35" s="3"/>
    </row>
    <row r="36" spans="1:5" x14ac:dyDescent="0.2">
      <c r="A36" s="3"/>
    </row>
    <row r="38" spans="1:5" x14ac:dyDescent="0.2">
      <c r="A38" s="2"/>
      <c r="B38" s="2"/>
      <c r="C38" s="2"/>
      <c r="D38" s="2"/>
    </row>
    <row r="40" spans="1:5" x14ac:dyDescent="0.2">
      <c r="E40" s="1"/>
    </row>
  </sheetData>
  <mergeCells count="1">
    <mergeCell ref="A6:E6"/>
  </mergeCell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2018</vt:lpstr>
      <vt:lpstr>výhled 2019_2020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sarka</dc:creator>
  <cp:lastModifiedBy>Kateřina Szotkowská</cp:lastModifiedBy>
  <dcterms:created xsi:type="dcterms:W3CDTF">2018-01-31T13:32:22Z</dcterms:created>
  <dcterms:modified xsi:type="dcterms:W3CDTF">2018-02-01T12:18:06Z</dcterms:modified>
</cp:coreProperties>
</file>